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105" windowWidth="15315" windowHeight="621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C43" i="1" l="1"/>
  <c r="L51" i="1"/>
  <c r="L55" i="1" s="1"/>
  <c r="L47" i="1"/>
  <c r="Q43" i="1" s="1"/>
  <c r="Q48" i="1" s="1"/>
  <c r="P43" i="1"/>
  <c r="P48" i="1" s="1"/>
  <c r="P44" i="1" s="1"/>
  <c r="P45" i="1" s="1"/>
  <c r="P46" i="1" s="1"/>
  <c r="N43" i="1"/>
  <c r="N48" i="1" s="1"/>
  <c r="N44" i="1" s="1"/>
  <c r="N45" i="1" s="1"/>
  <c r="N46" i="1" s="1"/>
  <c r="L43" i="1"/>
  <c r="L39" i="1"/>
  <c r="Q35" i="1" s="1"/>
  <c r="Q40" i="1" s="1"/>
  <c r="P35" i="1"/>
  <c r="P40" i="1" s="1"/>
  <c r="P36" i="1" s="1"/>
  <c r="P37" i="1" s="1"/>
  <c r="P38" i="1" s="1"/>
  <c r="N35" i="1"/>
  <c r="N40" i="1" s="1"/>
  <c r="N36" i="1" s="1"/>
  <c r="N37" i="1" s="1"/>
  <c r="N38" i="1" s="1"/>
  <c r="L35" i="1"/>
  <c r="L27" i="1"/>
  <c r="L31" i="1" s="1"/>
  <c r="L23" i="1"/>
  <c r="Q19" i="1" s="1"/>
  <c r="Q24" i="1" s="1"/>
  <c r="P19" i="1"/>
  <c r="P24" i="1" s="1"/>
  <c r="P20" i="1" s="1"/>
  <c r="P21" i="1" s="1"/>
  <c r="P22" i="1" s="1"/>
  <c r="N19" i="1"/>
  <c r="N24" i="1" s="1"/>
  <c r="N20" i="1" s="1"/>
  <c r="N21" i="1" s="1"/>
  <c r="N22" i="1" s="1"/>
  <c r="L19" i="1"/>
  <c r="L11" i="1"/>
  <c r="L15" i="1" s="1"/>
  <c r="O11" i="1" s="1"/>
  <c r="C51" i="1"/>
  <c r="C55" i="1" s="1"/>
  <c r="C47" i="1"/>
  <c r="C35" i="1"/>
  <c r="C39" i="1" s="1"/>
  <c r="C27" i="1"/>
  <c r="H28" i="1" s="1"/>
  <c r="H29" i="1" s="1"/>
  <c r="C19" i="1"/>
  <c r="C23" i="1" s="1"/>
  <c r="C11" i="1"/>
  <c r="C15" i="1" s="1"/>
  <c r="P11" i="1" l="1"/>
  <c r="N11" i="1"/>
  <c r="Q11" i="1"/>
  <c r="Q16" i="1" s="1"/>
  <c r="Q12" i="1" s="1"/>
  <c r="Q13" i="1" s="1"/>
  <c r="Q14" i="1" s="1"/>
  <c r="N16" i="1"/>
  <c r="N12" i="1" s="1"/>
  <c r="N13" i="1" s="1"/>
  <c r="N14" i="1" s="1"/>
  <c r="P16" i="1"/>
  <c r="P12" i="1" s="1"/>
  <c r="P13" i="1" s="1"/>
  <c r="P14" i="1" s="1"/>
  <c r="E28" i="1"/>
  <c r="E29" i="1" s="1"/>
  <c r="E31" i="1" s="1"/>
  <c r="C31" i="1"/>
  <c r="G28" i="1"/>
  <c r="G29" i="1" s="1"/>
  <c r="G30" i="1" s="1"/>
  <c r="P51" i="1"/>
  <c r="P56" i="1" s="1"/>
  <c r="N51" i="1"/>
  <c r="N56" i="1" s="1"/>
  <c r="Q51" i="1"/>
  <c r="Q56" i="1" s="1"/>
  <c r="O51" i="1"/>
  <c r="O56" i="1" s="1"/>
  <c r="O52" i="1"/>
  <c r="O53" i="1" s="1"/>
  <c r="O54" i="1" s="1"/>
  <c r="Q52" i="1"/>
  <c r="Q53" i="1" s="1"/>
  <c r="Q54" i="1" s="1"/>
  <c r="N52" i="1"/>
  <c r="N53" i="1" s="1"/>
  <c r="N54" i="1" s="1"/>
  <c r="P52" i="1"/>
  <c r="P53" i="1" s="1"/>
  <c r="P54" i="1" s="1"/>
  <c r="Q44" i="1"/>
  <c r="Q45" i="1" s="1"/>
  <c r="Q46" i="1" s="1"/>
  <c r="O43" i="1"/>
  <c r="O48" i="1" s="1"/>
  <c r="O44" i="1"/>
  <c r="O45" i="1" s="1"/>
  <c r="O46" i="1" s="1"/>
  <c r="Q36" i="1"/>
  <c r="Q37" i="1" s="1"/>
  <c r="Q38" i="1" s="1"/>
  <c r="O35" i="1"/>
  <c r="O40" i="1" s="1"/>
  <c r="O36" i="1"/>
  <c r="O37" i="1" s="1"/>
  <c r="O38" i="1" s="1"/>
  <c r="P27" i="1"/>
  <c r="P32" i="1" s="1"/>
  <c r="N27" i="1"/>
  <c r="N32" i="1" s="1"/>
  <c r="N28" i="1" s="1"/>
  <c r="N29" i="1" s="1"/>
  <c r="N30" i="1" s="1"/>
  <c r="Q27" i="1"/>
  <c r="Q32" i="1" s="1"/>
  <c r="O27" i="1"/>
  <c r="O32" i="1" s="1"/>
  <c r="O28" i="1" s="1"/>
  <c r="O29" i="1" s="1"/>
  <c r="O30" i="1" s="1"/>
  <c r="Q28" i="1"/>
  <c r="Q29" i="1" s="1"/>
  <c r="Q30" i="1" s="1"/>
  <c r="P28" i="1"/>
  <c r="P29" i="1" s="1"/>
  <c r="P30" i="1" s="1"/>
  <c r="Q20" i="1"/>
  <c r="Q21" i="1" s="1"/>
  <c r="Q22" i="1" s="1"/>
  <c r="O19" i="1"/>
  <c r="O24" i="1" s="1"/>
  <c r="O20" i="1"/>
  <c r="O21" i="1" s="1"/>
  <c r="O22" i="1" s="1"/>
  <c r="O16" i="1"/>
  <c r="O12" i="1" s="1"/>
  <c r="O13" i="1" s="1"/>
  <c r="O14" i="1" s="1"/>
  <c r="F52" i="1"/>
  <c r="F53" i="1" s="1"/>
  <c r="H52" i="1"/>
  <c r="H53" i="1" s="1"/>
  <c r="E52" i="1"/>
  <c r="E53" i="1" s="1"/>
  <c r="G52" i="1"/>
  <c r="G53" i="1" s="1"/>
  <c r="F44" i="1"/>
  <c r="F45" i="1" s="1"/>
  <c r="H44" i="1"/>
  <c r="H45" i="1" s="1"/>
  <c r="E44" i="1"/>
  <c r="E45" i="1" s="1"/>
  <c r="G44" i="1"/>
  <c r="G45" i="1" s="1"/>
  <c r="F36" i="1"/>
  <c r="F37" i="1" s="1"/>
  <c r="H36" i="1"/>
  <c r="H37" i="1" s="1"/>
  <c r="E36" i="1"/>
  <c r="E37" i="1" s="1"/>
  <c r="G36" i="1"/>
  <c r="G37" i="1" s="1"/>
  <c r="E30" i="1"/>
  <c r="H30" i="1"/>
  <c r="H31" i="1"/>
  <c r="G31" i="1"/>
  <c r="F28" i="1"/>
  <c r="F29" i="1" s="1"/>
  <c r="F20" i="1"/>
  <c r="F21" i="1" s="1"/>
  <c r="H20" i="1"/>
  <c r="H21" i="1" s="1"/>
  <c r="E20" i="1"/>
  <c r="E21" i="1" s="1"/>
  <c r="G20" i="1"/>
  <c r="G21" i="1" s="1"/>
  <c r="F12" i="1"/>
  <c r="F13" i="1" s="1"/>
  <c r="H12" i="1"/>
  <c r="H13" i="1" s="1"/>
  <c r="E12" i="1"/>
  <c r="E13" i="1" s="1"/>
  <c r="G12" i="1"/>
  <c r="G13" i="1" s="1"/>
  <c r="L7" i="1"/>
  <c r="C7" i="1"/>
  <c r="E54" i="1" l="1"/>
  <c r="E55" i="1"/>
  <c r="F55" i="1"/>
  <c r="F54" i="1"/>
  <c r="G54" i="1"/>
  <c r="G55" i="1"/>
  <c r="H55" i="1"/>
  <c r="H54" i="1"/>
  <c r="G46" i="1"/>
  <c r="G47" i="1"/>
  <c r="H47" i="1"/>
  <c r="H46" i="1"/>
  <c r="E46" i="1"/>
  <c r="E47" i="1"/>
  <c r="F47" i="1"/>
  <c r="F46" i="1"/>
  <c r="G38" i="1"/>
  <c r="G39" i="1"/>
  <c r="H39" i="1"/>
  <c r="H38" i="1"/>
  <c r="E38" i="1"/>
  <c r="E39" i="1"/>
  <c r="F39" i="1"/>
  <c r="F38" i="1"/>
  <c r="F30" i="1"/>
  <c r="F31" i="1"/>
  <c r="E22" i="1"/>
  <c r="E23" i="1"/>
  <c r="F23" i="1"/>
  <c r="F22" i="1"/>
  <c r="G22" i="1"/>
  <c r="G23" i="1"/>
  <c r="H23" i="1"/>
  <c r="H22" i="1"/>
  <c r="G14" i="1"/>
  <c r="G15" i="1"/>
  <c r="H15" i="1"/>
  <c r="H14" i="1"/>
  <c r="E14" i="1"/>
  <c r="E15" i="1"/>
  <c r="F15" i="1"/>
  <c r="F14" i="1"/>
  <c r="F4" i="1"/>
  <c r="H4" i="1"/>
  <c r="E4" i="1"/>
  <c r="G4" i="1"/>
  <c r="P3" i="1"/>
  <c r="P8" i="1" s="1"/>
  <c r="P4" i="1" s="1"/>
  <c r="N3" i="1" l="1"/>
  <c r="N8" i="1" s="1"/>
  <c r="N4" i="1" s="1"/>
  <c r="Q3" i="1"/>
  <c r="Q8" i="1" s="1"/>
  <c r="O3" i="1"/>
  <c r="O8" i="1" s="1"/>
  <c r="P5" i="1"/>
  <c r="O4" i="1" l="1"/>
  <c r="O5" i="1" s="1"/>
  <c r="O6" i="1" s="1"/>
  <c r="Q4" i="1"/>
  <c r="Q5" i="1" s="1"/>
  <c r="Q6" i="1" s="1"/>
  <c r="H5" i="1"/>
  <c r="G5" i="1"/>
  <c r="P6" i="1"/>
  <c r="E5" i="1"/>
  <c r="F5" i="1"/>
  <c r="N5" i="1"/>
  <c r="N6" i="1" s="1"/>
  <c r="F6" i="1" l="1"/>
  <c r="F7" i="1"/>
  <c r="E6" i="1"/>
  <c r="E7" i="1"/>
  <c r="H6" i="1"/>
  <c r="H7" i="1"/>
  <c r="G6" i="1"/>
  <c r="G7" i="1"/>
</calcChain>
</file>

<file path=xl/sharedStrings.xml><?xml version="1.0" encoding="utf-8"?>
<sst xmlns="http://schemas.openxmlformats.org/spreadsheetml/2006/main" count="153" uniqueCount="20">
  <si>
    <t>รวม</t>
  </si>
  <si>
    <t>ราคา</t>
  </si>
  <si>
    <t>ผลต่าง</t>
  </si>
  <si>
    <t>ยอดจัด</t>
  </si>
  <si>
    <t>จ่ายดาวน์</t>
  </si>
  <si>
    <t>จ่ายดาวน์%</t>
  </si>
  <si>
    <t>ดอกเบี้ย%</t>
  </si>
  <si>
    <t>รุ่น</t>
  </si>
  <si>
    <t>ระยะการผ่อน</t>
  </si>
  <si>
    <t>ผลต่างต่อเดือน</t>
  </si>
  <si>
    <t>สีเหลือง=กรอกข้อมูล,เลือกกรอกช่องใดช่องหนึ่งในช่องจ่ายดาวน์%กับช่องจ่ายดาวน์</t>
  </si>
  <si>
    <t>รุ่น Accord 2.0EL ไม่แถมป.1</t>
  </si>
  <si>
    <t>รุ่น Accord 2.0EL ดาวน์ 0% + ไม่แถมป.1</t>
  </si>
  <si>
    <t>รุ่น Accord 2.4EL ดอกถูก 1.39% ไม่แถมป.1</t>
  </si>
  <si>
    <t>SLK007@Headlightmag Ver.1 23/3/57</t>
  </si>
  <si>
    <t>ฝั่งซ้ายเพื่อหาดอกเบี้ย</t>
  </si>
  <si>
    <t>ฝั่งขวาเพื่อหาว่าต้องผ่อนเท่าไรต่อเดือน</t>
  </si>
  <si>
    <t>กรอกข้อมูลลงช่องเหลืองเท่านั้น</t>
  </si>
  <si>
    <t>ช่องจ่ายดาวน์% กับ ช่องจ่ายดาวน์ เลือกกรอก 1 ช่อง</t>
  </si>
  <si>
    <t>ใช้ปุ่ม Tab ในการกรอก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</si>
</sst>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87" formatCode="_-* #,##0_-;\-* #,##0_-;_-* &quot;-&quot;??_-;_-@_-"/>
  </numFmts>
  <fonts count="7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sz val="11"/>
      <color rgb="FFFF0000"/>
      <name val="Tahoma"/>
      <family val="2"/>
      <charset val="222"/>
      <scheme val="minor"/>
    </font>
    <font>
      <sz val="11"/>
      <color rgb="FF0000FF"/>
      <name val="Tahoma"/>
      <family val="2"/>
      <charset val="222"/>
      <scheme val="minor"/>
    </font>
    <font>
      <sz val="11"/>
      <color theme="0"/>
      <name val="Tahoma"/>
      <family val="2"/>
      <charset val="222"/>
      <scheme val="minor"/>
    </font>
    <font>
      <i/>
      <sz val="8"/>
      <color theme="1"/>
      <name val="Tahoma"/>
      <family val="2"/>
      <scheme val="minor"/>
    </font>
    <font>
      <u/>
      <sz val="11"/>
      <color theme="10"/>
      <name val="Tahoma"/>
      <family val="2"/>
      <charset val="22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6" fillId="0" borderId="0" applyNumberFormat="0" applyFill="0" applyBorder="0" applyAlignment="0" applyProtection="0"/>
  </cellStyleXfs>
  <cellXfs count="46">
    <xf numFmtId="0" fontId="0" fillId="0" borderId="0" xfId="0"/>
    <xf numFmtId="0" fontId="0" fillId="0" borderId="1" xfId="0" applyBorder="1" applyAlignment="1">
      <alignment horizontal="center"/>
    </xf>
    <xf numFmtId="187" fontId="0" fillId="0" borderId="3" xfId="1" applyNumberFormat="1" applyFont="1" applyBorder="1"/>
    <xf numFmtId="187" fontId="0" fillId="0" borderId="0" xfId="1" applyNumberFormat="1" applyFont="1" applyBorder="1"/>
    <xf numFmtId="187" fontId="0" fillId="0" borderId="4" xfId="1" applyNumberFormat="1" applyFont="1" applyBorder="1"/>
    <xf numFmtId="0" fontId="0" fillId="0" borderId="8" xfId="0" applyBorder="1" applyAlignment="1">
      <alignment horizontal="center"/>
    </xf>
    <xf numFmtId="0" fontId="0" fillId="0" borderId="0" xfId="0" applyBorder="1" applyAlignment="1">
      <alignment horizontal="right"/>
    </xf>
    <xf numFmtId="187" fontId="3" fillId="2" borderId="2" xfId="1" applyNumberFormat="1" applyFont="1" applyFill="1" applyBorder="1"/>
    <xf numFmtId="2" fontId="2" fillId="2" borderId="6" xfId="0" applyNumberFormat="1" applyFont="1" applyFill="1" applyBorder="1"/>
    <xf numFmtId="2" fontId="2" fillId="2" borderId="5" xfId="0" applyNumberFormat="1" applyFont="1" applyFill="1" applyBorder="1"/>
    <xf numFmtId="0" fontId="0" fillId="0" borderId="8" xfId="0" applyBorder="1" applyAlignment="1">
      <alignment horizontal="center"/>
    </xf>
    <xf numFmtId="0" fontId="0" fillId="0" borderId="8" xfId="0" applyFill="1" applyBorder="1" applyAlignment="1">
      <alignment horizontal="right"/>
    </xf>
    <xf numFmtId="187" fontId="0" fillId="0" borderId="1" xfId="1" applyNumberFormat="1" applyFont="1" applyBorder="1" applyAlignment="1">
      <alignment horizontal="center" vertical="center"/>
    </xf>
    <xf numFmtId="187" fontId="0" fillId="0" borderId="1" xfId="1" applyNumberFormat="1" applyFont="1" applyBorder="1" applyAlignment="1">
      <alignment horizontal="center"/>
    </xf>
    <xf numFmtId="187" fontId="0" fillId="2" borderId="1" xfId="1" applyNumberFormat="1" applyFont="1" applyFill="1" applyBorder="1"/>
    <xf numFmtId="187" fontId="0" fillId="0" borderId="1" xfId="1" applyNumberFormat="1" applyFont="1" applyBorder="1" applyAlignment="1">
      <alignment horizontal="center"/>
    </xf>
    <xf numFmtId="187" fontId="0" fillId="0" borderId="1" xfId="1" applyNumberFormat="1" applyFont="1" applyBorder="1" applyAlignment="1">
      <alignment horizontal="left"/>
    </xf>
    <xf numFmtId="187" fontId="0" fillId="0" borderId="2" xfId="1" applyNumberFormat="1" applyFont="1" applyBorder="1" applyAlignment="1">
      <alignment horizontal="center" vertical="center"/>
    </xf>
    <xf numFmtId="0" fontId="0" fillId="0" borderId="10" xfId="0" applyFill="1" applyBorder="1" applyAlignment="1">
      <alignment horizontal="right"/>
    </xf>
    <xf numFmtId="2" fontId="2" fillId="0" borderId="0" xfId="0" applyNumberFormat="1" applyFont="1" applyBorder="1"/>
    <xf numFmtId="2" fontId="2" fillId="0" borderId="11" xfId="0" applyNumberFormat="1" applyFont="1" applyBorder="1"/>
    <xf numFmtId="0" fontId="0" fillId="0" borderId="7" xfId="0" applyBorder="1"/>
    <xf numFmtId="0" fontId="0" fillId="0" borderId="8" xfId="0" applyBorder="1"/>
    <xf numFmtId="0" fontId="4" fillId="0" borderId="8" xfId="0" applyFont="1" applyBorder="1"/>
    <xf numFmtId="1" fontId="4" fillId="0" borderId="8" xfId="0" applyNumberFormat="1" applyFont="1" applyBorder="1"/>
    <xf numFmtId="187" fontId="4" fillId="0" borderId="8" xfId="0" applyNumberFormat="1" applyFont="1" applyBorder="1"/>
    <xf numFmtId="187" fontId="4" fillId="0" borderId="9" xfId="0" applyNumberFormat="1" applyFont="1" applyBorder="1"/>
    <xf numFmtId="0" fontId="6" fillId="0" borderId="0" xfId="2"/>
    <xf numFmtId="0" fontId="0" fillId="4" borderId="7" xfId="0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187" fontId="0" fillId="2" borderId="1" xfId="1" applyNumberFormat="1" applyFont="1" applyFill="1" applyBorder="1" applyAlignment="1">
      <alignment horizontal="center" vertical="center"/>
    </xf>
    <xf numFmtId="9" fontId="0" fillId="2" borderId="1" xfId="0" applyNumberFormat="1" applyFill="1" applyBorder="1" applyAlignment="1">
      <alignment horizontal="center" vertical="center"/>
    </xf>
    <xf numFmtId="187" fontId="0" fillId="0" borderId="1" xfId="1" applyNumberFormat="1" applyFont="1" applyBorder="1" applyAlignment="1">
      <alignment horizontal="center"/>
    </xf>
    <xf numFmtId="0" fontId="0" fillId="3" borderId="7" xfId="0" applyFill="1" applyBorder="1" applyAlignment="1">
      <alignment horizontal="left" vertical="center"/>
    </xf>
    <xf numFmtId="0" fontId="0" fillId="3" borderId="8" xfId="0" applyFill="1" applyBorder="1" applyAlignment="1">
      <alignment horizontal="left" vertical="center"/>
    </xf>
    <xf numFmtId="0" fontId="0" fillId="3" borderId="9" xfId="0" applyFill="1" applyBorder="1" applyAlignment="1">
      <alignment horizontal="left" vertical="center"/>
    </xf>
    <xf numFmtId="187" fontId="0" fillId="2" borderId="2" xfId="1" applyNumberFormat="1" applyFont="1" applyFill="1" applyBorder="1" applyAlignment="1">
      <alignment horizontal="center" vertical="center"/>
    </xf>
    <xf numFmtId="9" fontId="0" fillId="2" borderId="2" xfId="0" applyNumberForma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left" vertical="center"/>
    </xf>
    <xf numFmtId="0" fontId="5" fillId="0" borderId="8" xfId="0" applyFont="1" applyFill="1" applyBorder="1" applyAlignment="1">
      <alignment horizontal="left" vertical="center"/>
    </xf>
    <xf numFmtId="0" fontId="5" fillId="0" borderId="9" xfId="0" applyFont="1" applyFill="1" applyBorder="1" applyAlignment="1">
      <alignment horizontal="left" vertical="center"/>
    </xf>
    <xf numFmtId="0" fontId="0" fillId="4" borderId="7" xfId="0" applyFill="1" applyBorder="1" applyAlignment="1">
      <alignment horizontal="center"/>
    </xf>
    <xf numFmtId="0" fontId="0" fillId="4" borderId="8" xfId="0" applyFill="1" applyBorder="1" applyAlignment="1">
      <alignment horizontal="center"/>
    </xf>
    <xf numFmtId="0" fontId="0" fillId="4" borderId="9" xfId="0" applyFill="1" applyBorder="1" applyAlignment="1">
      <alignment horizontal="center"/>
    </xf>
    <xf numFmtId="187" fontId="3" fillId="0" borderId="2" xfId="1" applyNumberFormat="1" applyFont="1" applyFill="1" applyBorder="1"/>
  </cellXfs>
  <cellStyles count="3">
    <cellStyle name="Comma" xfId="1" builtinId="3"/>
    <cellStyle name="Hyperlink" xfId="2" builtinId="8"/>
    <cellStyle name="Normal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SLK007@Headlightmag%20Ver.1%2023/3/5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64"/>
  <sheetViews>
    <sheetView tabSelected="1" zoomScale="85" zoomScaleNormal="85" workbookViewId="0">
      <selection activeCell="A3" sqref="A3:A7"/>
    </sheetView>
  </sheetViews>
  <sheetFormatPr defaultRowHeight="14.25" x14ac:dyDescent="0.2"/>
  <cols>
    <col min="1" max="1" width="11.375" bestFit="1" customWidth="1"/>
    <col min="2" max="2" width="9.75" bestFit="1" customWidth="1"/>
    <col min="3" max="3" width="11.375" bestFit="1" customWidth="1"/>
    <col min="4" max="4" width="12.25" bestFit="1" customWidth="1"/>
    <col min="5" max="7" width="11.375" bestFit="1" customWidth="1"/>
    <col min="8" max="8" width="13.125" bestFit="1" customWidth="1"/>
    <col min="9" max="9" width="2.5" customWidth="1"/>
    <col min="10" max="10" width="10.625" bestFit="1" customWidth="1"/>
    <col min="13" max="13" width="12.25" bestFit="1" customWidth="1"/>
    <col min="14" max="14" width="12.625" bestFit="1" customWidth="1"/>
    <col min="15" max="15" width="11.375" bestFit="1" customWidth="1"/>
    <col min="16" max="17" width="10.375" bestFit="1" customWidth="1"/>
  </cols>
  <sheetData>
    <row r="1" spans="1:17" ht="15" thickBot="1" x14ac:dyDescent="0.25">
      <c r="A1" s="34" t="s">
        <v>7</v>
      </c>
      <c r="B1" s="35"/>
      <c r="C1" s="35"/>
      <c r="D1" s="36"/>
      <c r="E1" s="42" t="s">
        <v>8</v>
      </c>
      <c r="F1" s="43"/>
      <c r="G1" s="43"/>
      <c r="H1" s="44"/>
      <c r="J1" s="34" t="s">
        <v>7</v>
      </c>
      <c r="K1" s="35"/>
      <c r="L1" s="35"/>
      <c r="M1" s="36"/>
      <c r="N1" s="28" t="s">
        <v>8</v>
      </c>
      <c r="O1" s="29"/>
      <c r="P1" s="29"/>
      <c r="Q1" s="30"/>
    </row>
    <row r="2" spans="1:17" ht="15" thickBot="1" x14ac:dyDescent="0.25">
      <c r="A2" s="1" t="s">
        <v>1</v>
      </c>
      <c r="B2" s="1" t="s">
        <v>5</v>
      </c>
      <c r="C2" s="1" t="s">
        <v>4</v>
      </c>
      <c r="D2" s="5"/>
      <c r="E2" s="1">
        <v>48</v>
      </c>
      <c r="F2" s="1">
        <v>60</v>
      </c>
      <c r="G2" s="1">
        <v>72</v>
      </c>
      <c r="H2" s="1">
        <v>84</v>
      </c>
      <c r="J2" s="1" t="s">
        <v>1</v>
      </c>
      <c r="K2" s="1" t="s">
        <v>5</v>
      </c>
      <c r="L2" s="1" t="s">
        <v>4</v>
      </c>
      <c r="M2" s="5"/>
      <c r="N2" s="1">
        <v>48</v>
      </c>
      <c r="O2" s="1">
        <v>60</v>
      </c>
      <c r="P2" s="1">
        <v>72</v>
      </c>
      <c r="Q2" s="1">
        <v>84</v>
      </c>
    </row>
    <row r="3" spans="1:17" ht="15" thickBot="1" x14ac:dyDescent="0.25">
      <c r="A3" s="31">
        <v>0</v>
      </c>
      <c r="B3" s="32">
        <v>0</v>
      </c>
      <c r="C3" s="14">
        <v>0</v>
      </c>
      <c r="D3" s="3"/>
      <c r="E3" s="7">
        <v>0</v>
      </c>
      <c r="F3" s="7">
        <v>0</v>
      </c>
      <c r="G3" s="7">
        <v>0</v>
      </c>
      <c r="H3" s="7">
        <v>0</v>
      </c>
      <c r="J3" s="31">
        <v>0</v>
      </c>
      <c r="K3" s="32">
        <v>0</v>
      </c>
      <c r="L3" s="14">
        <v>0</v>
      </c>
      <c r="M3" s="3"/>
      <c r="N3" s="45">
        <f>(L7*N7/100*4+L7)/48</f>
        <v>0</v>
      </c>
      <c r="O3" s="45">
        <f>(L7*O7/100*5+L7)/60</f>
        <v>0</v>
      </c>
      <c r="P3" s="45">
        <f>(L7*P7/100*6+L7)/72</f>
        <v>0</v>
      </c>
      <c r="Q3" s="45">
        <f>(L7*Q7/100*7+L7)/84</f>
        <v>0</v>
      </c>
    </row>
    <row r="4" spans="1:17" ht="15" thickBot="1" x14ac:dyDescent="0.25">
      <c r="A4" s="31"/>
      <c r="B4" s="32"/>
      <c r="C4" s="33"/>
      <c r="D4" s="6" t="s">
        <v>0</v>
      </c>
      <c r="E4" s="2">
        <f>C3+(E3*48)</f>
        <v>0</v>
      </c>
      <c r="F4" s="2">
        <f>C3+(F3*60)</f>
        <v>0</v>
      </c>
      <c r="G4" s="2">
        <f>C3+(G3*72)</f>
        <v>0</v>
      </c>
      <c r="H4" s="2">
        <f>C3+(H3*84)</f>
        <v>0</v>
      </c>
      <c r="J4" s="31"/>
      <c r="K4" s="32"/>
      <c r="L4" s="33"/>
      <c r="M4" s="6" t="s">
        <v>0</v>
      </c>
      <c r="N4" s="2">
        <f>L3+(N8*48)</f>
        <v>0</v>
      </c>
      <c r="O4" s="2">
        <f>L3+(O8*60)</f>
        <v>0</v>
      </c>
      <c r="P4" s="2">
        <f>L3+(P8*72)</f>
        <v>0</v>
      </c>
      <c r="Q4" s="2">
        <f>L3+(Q8*84)</f>
        <v>0</v>
      </c>
    </row>
    <row r="5" spans="1:17" ht="15" thickBot="1" x14ac:dyDescent="0.25">
      <c r="A5" s="31"/>
      <c r="B5" s="32"/>
      <c r="C5" s="33"/>
      <c r="D5" s="6" t="s">
        <v>2</v>
      </c>
      <c r="E5" s="2">
        <f>E4-A3</f>
        <v>0</v>
      </c>
      <c r="F5" s="2">
        <f>F4-A3</f>
        <v>0</v>
      </c>
      <c r="G5" s="2">
        <f>G4-A3</f>
        <v>0</v>
      </c>
      <c r="H5" s="2">
        <f>H4-A3</f>
        <v>0</v>
      </c>
      <c r="J5" s="31"/>
      <c r="K5" s="32"/>
      <c r="L5" s="33"/>
      <c r="M5" s="6" t="s">
        <v>2</v>
      </c>
      <c r="N5" s="2">
        <f>N4-J3</f>
        <v>0</v>
      </c>
      <c r="O5" s="2">
        <f>O4-J3</f>
        <v>0</v>
      </c>
      <c r="P5" s="2">
        <f>P4-J3</f>
        <v>0</v>
      </c>
      <c r="Q5" s="2">
        <f>Q4-J3</f>
        <v>0</v>
      </c>
    </row>
    <row r="6" spans="1:17" ht="15" thickBot="1" x14ac:dyDescent="0.25">
      <c r="A6" s="31"/>
      <c r="B6" s="32"/>
      <c r="C6" s="13" t="s">
        <v>3</v>
      </c>
      <c r="D6" s="6" t="s">
        <v>9</v>
      </c>
      <c r="E6" s="4">
        <f>E5/48</f>
        <v>0</v>
      </c>
      <c r="F6" s="4">
        <f>F5/60</f>
        <v>0</v>
      </c>
      <c r="G6" s="4">
        <f>G5/72</f>
        <v>0</v>
      </c>
      <c r="H6" s="4">
        <f>H5/84</f>
        <v>0</v>
      </c>
      <c r="J6" s="31"/>
      <c r="K6" s="32"/>
      <c r="L6" s="16" t="s">
        <v>3</v>
      </c>
      <c r="M6" s="6" t="s">
        <v>9</v>
      </c>
      <c r="N6" s="4">
        <f>N5/48</f>
        <v>0</v>
      </c>
      <c r="O6" s="4">
        <f>O5/60</f>
        <v>0</v>
      </c>
      <c r="P6" s="4">
        <f>P5/72</f>
        <v>0</v>
      </c>
      <c r="Q6" s="4">
        <f>Q5/84</f>
        <v>0</v>
      </c>
    </row>
    <row r="7" spans="1:17" ht="15" thickBot="1" x14ac:dyDescent="0.25">
      <c r="A7" s="37"/>
      <c r="B7" s="38"/>
      <c r="C7" s="17">
        <f>A3-C3</f>
        <v>0</v>
      </c>
      <c r="D7" s="18" t="s">
        <v>6</v>
      </c>
      <c r="E7" s="19" t="e">
        <f>(E5/0.04)/C7</f>
        <v>#DIV/0!</v>
      </c>
      <c r="F7" s="19" t="e">
        <f>(F5/0.05)/C7</f>
        <v>#DIV/0!</v>
      </c>
      <c r="G7" s="19" t="e">
        <f>(G5/0.06)/C7</f>
        <v>#DIV/0!</v>
      </c>
      <c r="H7" s="20" t="e">
        <f>(H5/0.07)/C7</f>
        <v>#DIV/0!</v>
      </c>
      <c r="J7" s="31"/>
      <c r="K7" s="32"/>
      <c r="L7" s="12">
        <f>J3-L3</f>
        <v>0</v>
      </c>
      <c r="M7" s="11" t="s">
        <v>6</v>
      </c>
      <c r="N7" s="8">
        <v>0</v>
      </c>
      <c r="O7" s="8">
        <v>0</v>
      </c>
      <c r="P7" s="8">
        <v>0</v>
      </c>
      <c r="Q7" s="9">
        <v>0</v>
      </c>
    </row>
    <row r="8" spans="1:17" ht="15" thickBot="1" x14ac:dyDescent="0.25">
      <c r="A8" s="39" t="s">
        <v>10</v>
      </c>
      <c r="B8" s="40"/>
      <c r="C8" s="40"/>
      <c r="D8" s="40"/>
      <c r="E8" s="40"/>
      <c r="F8" s="40"/>
      <c r="G8" s="40"/>
      <c r="H8" s="41"/>
      <c r="J8" s="21"/>
      <c r="K8" s="22"/>
      <c r="L8" s="22"/>
      <c r="M8" s="23"/>
      <c r="N8" s="24">
        <f>ROUND(N3,0)</f>
        <v>0</v>
      </c>
      <c r="O8" s="25">
        <f>ROUND(O3,0)</f>
        <v>0</v>
      </c>
      <c r="P8" s="25">
        <f>ROUND(P3,0)</f>
        <v>0</v>
      </c>
      <c r="Q8" s="26">
        <f>ROUND(Q3,0)</f>
        <v>0</v>
      </c>
    </row>
    <row r="9" spans="1:17" ht="15" thickBot="1" x14ac:dyDescent="0.25">
      <c r="A9" s="34" t="s">
        <v>11</v>
      </c>
      <c r="B9" s="35"/>
      <c r="C9" s="35"/>
      <c r="D9" s="36"/>
      <c r="E9" s="42" t="s">
        <v>8</v>
      </c>
      <c r="F9" s="43"/>
      <c r="G9" s="43"/>
      <c r="H9" s="44"/>
      <c r="J9" s="34" t="s">
        <v>11</v>
      </c>
      <c r="K9" s="35"/>
      <c r="L9" s="35"/>
      <c r="M9" s="36"/>
      <c r="N9" s="28" t="s">
        <v>8</v>
      </c>
      <c r="O9" s="29"/>
      <c r="P9" s="29"/>
      <c r="Q9" s="30"/>
    </row>
    <row r="10" spans="1:17" ht="15" thickBot="1" x14ac:dyDescent="0.25">
      <c r="A10" s="1" t="s">
        <v>1</v>
      </c>
      <c r="B10" s="1" t="s">
        <v>5</v>
      </c>
      <c r="C10" s="1" t="s">
        <v>4</v>
      </c>
      <c r="D10" s="10"/>
      <c r="E10" s="1">
        <v>48</v>
      </c>
      <c r="F10" s="1">
        <v>60</v>
      </c>
      <c r="G10" s="1">
        <v>72</v>
      </c>
      <c r="H10" s="1">
        <v>84</v>
      </c>
      <c r="J10" s="1" t="s">
        <v>1</v>
      </c>
      <c r="K10" s="1" t="s">
        <v>5</v>
      </c>
      <c r="L10" s="1" t="s">
        <v>4</v>
      </c>
      <c r="M10" s="10"/>
      <c r="N10" s="1">
        <v>48</v>
      </c>
      <c r="O10" s="1">
        <v>60</v>
      </c>
      <c r="P10" s="1">
        <v>72</v>
      </c>
      <c r="Q10" s="1">
        <v>84</v>
      </c>
    </row>
    <row r="11" spans="1:17" ht="15" thickBot="1" x14ac:dyDescent="0.25">
      <c r="A11" s="31">
        <v>1299000</v>
      </c>
      <c r="B11" s="32">
        <v>0.2</v>
      </c>
      <c r="C11" s="14">
        <f>A11*B11</f>
        <v>259800</v>
      </c>
      <c r="D11" s="3"/>
      <c r="E11" s="7">
        <v>23373</v>
      </c>
      <c r="F11" s="7">
        <v>19216</v>
      </c>
      <c r="G11" s="7">
        <v>16676</v>
      </c>
      <c r="H11" s="7">
        <v>14874</v>
      </c>
      <c r="J11" s="31">
        <v>1299000</v>
      </c>
      <c r="K11" s="32">
        <v>0.2</v>
      </c>
      <c r="L11" s="14">
        <f>J11*K11</f>
        <v>259800</v>
      </c>
      <c r="M11" s="3"/>
      <c r="N11" s="45">
        <f>(L15*N15/100*4+L15)/48</f>
        <v>23373.34</v>
      </c>
      <c r="O11" s="45">
        <f>(L15*O15/100*5+L15)/60</f>
        <v>19216.539999999997</v>
      </c>
      <c r="P11" s="45">
        <f>(L15*P15/100*6+L15)/72</f>
        <v>16676.273333333331</v>
      </c>
      <c r="Q11" s="45">
        <f>(L15*Q15/100*7+L15)/84</f>
        <v>14874.16857142857</v>
      </c>
    </row>
    <row r="12" spans="1:17" ht="15" thickBot="1" x14ac:dyDescent="0.25">
      <c r="A12" s="31"/>
      <c r="B12" s="32"/>
      <c r="C12" s="33"/>
      <c r="D12" s="6" t="s">
        <v>0</v>
      </c>
      <c r="E12" s="2">
        <f>C11+(E11*48)</f>
        <v>1381704</v>
      </c>
      <c r="F12" s="2">
        <f>C11+(F11*60)</f>
        <v>1412760</v>
      </c>
      <c r="G12" s="2">
        <f>C11+(G11*72)</f>
        <v>1460472</v>
      </c>
      <c r="H12" s="2">
        <f>C11+(H11*84)</f>
        <v>1509216</v>
      </c>
      <c r="J12" s="31"/>
      <c r="K12" s="32"/>
      <c r="L12" s="33"/>
      <c r="M12" s="6" t="s">
        <v>0</v>
      </c>
      <c r="N12" s="2">
        <f>L11+(N16*48)</f>
        <v>1381704</v>
      </c>
      <c r="O12" s="2">
        <f>L11+(O16*60)</f>
        <v>1412820</v>
      </c>
      <c r="P12" s="2">
        <f>L11+(P16*72)</f>
        <v>1460472</v>
      </c>
      <c r="Q12" s="2">
        <f>L11+(Q16*84)</f>
        <v>1509216</v>
      </c>
    </row>
    <row r="13" spans="1:17" ht="15" thickBot="1" x14ac:dyDescent="0.25">
      <c r="A13" s="31"/>
      <c r="B13" s="32"/>
      <c r="C13" s="33"/>
      <c r="D13" s="6" t="s">
        <v>2</v>
      </c>
      <c r="E13" s="2">
        <f>E12-A11</f>
        <v>82704</v>
      </c>
      <c r="F13" s="2">
        <f>F12-A11</f>
        <v>113760</v>
      </c>
      <c r="G13" s="2">
        <f>G12-A11</f>
        <v>161472</v>
      </c>
      <c r="H13" s="2">
        <f>H12-A11</f>
        <v>210216</v>
      </c>
      <c r="J13" s="31"/>
      <c r="K13" s="32"/>
      <c r="L13" s="33"/>
      <c r="M13" s="6" t="s">
        <v>2</v>
      </c>
      <c r="N13" s="2">
        <f>N12-J11</f>
        <v>82704</v>
      </c>
      <c r="O13" s="2">
        <f>O12-J11</f>
        <v>113820</v>
      </c>
      <c r="P13" s="2">
        <f>P12-J11</f>
        <v>161472</v>
      </c>
      <c r="Q13" s="2">
        <f>Q12-J11</f>
        <v>210216</v>
      </c>
    </row>
    <row r="14" spans="1:17" ht="15" thickBot="1" x14ac:dyDescent="0.25">
      <c r="A14" s="31"/>
      <c r="B14" s="32"/>
      <c r="C14" s="15" t="s">
        <v>3</v>
      </c>
      <c r="D14" s="6" t="s">
        <v>9</v>
      </c>
      <c r="E14" s="4">
        <f>E13/48</f>
        <v>1723</v>
      </c>
      <c r="F14" s="4">
        <f>F13/60</f>
        <v>1896</v>
      </c>
      <c r="G14" s="4">
        <f>G13/72</f>
        <v>2242.6666666666665</v>
      </c>
      <c r="H14" s="4">
        <f>H13/84</f>
        <v>2502.5714285714284</v>
      </c>
      <c r="J14" s="31"/>
      <c r="K14" s="32"/>
      <c r="L14" s="16" t="s">
        <v>3</v>
      </c>
      <c r="M14" s="6" t="s">
        <v>9</v>
      </c>
      <c r="N14" s="4">
        <f>N13/48</f>
        <v>1723</v>
      </c>
      <c r="O14" s="4">
        <f>O13/60</f>
        <v>1897</v>
      </c>
      <c r="P14" s="4">
        <f>P13/72</f>
        <v>2242.6666666666665</v>
      </c>
      <c r="Q14" s="4">
        <f>Q13/84</f>
        <v>2502.5714285714284</v>
      </c>
    </row>
    <row r="15" spans="1:17" ht="15" thickBot="1" x14ac:dyDescent="0.25">
      <c r="A15" s="37"/>
      <c r="B15" s="38"/>
      <c r="C15" s="17">
        <f>A11-C11</f>
        <v>1039200</v>
      </c>
      <c r="D15" s="18" t="s">
        <v>6</v>
      </c>
      <c r="E15" s="19">
        <f>(E13/0.04)/C15</f>
        <v>1.9896073903002309</v>
      </c>
      <c r="F15" s="19">
        <f>(F13/0.05)/C15</f>
        <v>2.1893764434180141</v>
      </c>
      <c r="G15" s="19">
        <f>(G13/0.06)/C15</f>
        <v>2.5896843725943035</v>
      </c>
      <c r="H15" s="20">
        <f>(H13/0.07)/C15</f>
        <v>2.8898053447707026</v>
      </c>
      <c r="J15" s="31"/>
      <c r="K15" s="32"/>
      <c r="L15" s="12">
        <f>J11-L11</f>
        <v>1039200</v>
      </c>
      <c r="M15" s="11" t="s">
        <v>6</v>
      </c>
      <c r="N15" s="8">
        <v>1.99</v>
      </c>
      <c r="O15" s="8">
        <v>2.19</v>
      </c>
      <c r="P15" s="8">
        <v>2.59</v>
      </c>
      <c r="Q15" s="9">
        <v>2.89</v>
      </c>
    </row>
    <row r="16" spans="1:17" ht="15" thickBot="1" x14ac:dyDescent="0.25">
      <c r="A16" s="39" t="s">
        <v>10</v>
      </c>
      <c r="B16" s="40"/>
      <c r="C16" s="40"/>
      <c r="D16" s="40"/>
      <c r="E16" s="40"/>
      <c r="F16" s="40"/>
      <c r="G16" s="40"/>
      <c r="H16" s="41"/>
      <c r="J16" s="21"/>
      <c r="K16" s="22"/>
      <c r="L16" s="22"/>
      <c r="M16" s="23"/>
      <c r="N16" s="24">
        <f>ROUND(N11,0)</f>
        <v>23373</v>
      </c>
      <c r="O16" s="25">
        <f>ROUND(O11,0)</f>
        <v>19217</v>
      </c>
      <c r="P16" s="25">
        <f>ROUND(P11,0)</f>
        <v>16676</v>
      </c>
      <c r="Q16" s="26">
        <f>ROUND(Q11,0)</f>
        <v>14874</v>
      </c>
    </row>
    <row r="17" spans="1:17" ht="15" thickBot="1" x14ac:dyDescent="0.25">
      <c r="A17" s="34" t="s">
        <v>11</v>
      </c>
      <c r="B17" s="35"/>
      <c r="C17" s="35"/>
      <c r="D17" s="36"/>
      <c r="E17" s="42" t="s">
        <v>8</v>
      </c>
      <c r="F17" s="43"/>
      <c r="G17" s="43"/>
      <c r="H17" s="44"/>
      <c r="J17" s="34" t="s">
        <v>7</v>
      </c>
      <c r="K17" s="35"/>
      <c r="L17" s="35"/>
      <c r="M17" s="36"/>
      <c r="N17" s="28" t="s">
        <v>8</v>
      </c>
      <c r="O17" s="29"/>
      <c r="P17" s="29"/>
      <c r="Q17" s="30"/>
    </row>
    <row r="18" spans="1:17" ht="15" thickBot="1" x14ac:dyDescent="0.25">
      <c r="A18" s="1" t="s">
        <v>1</v>
      </c>
      <c r="B18" s="1" t="s">
        <v>5</v>
      </c>
      <c r="C18" s="1" t="s">
        <v>4</v>
      </c>
      <c r="D18" s="10"/>
      <c r="E18" s="1">
        <v>48</v>
      </c>
      <c r="F18" s="1">
        <v>60</v>
      </c>
      <c r="G18" s="1">
        <v>72</v>
      </c>
      <c r="H18" s="1">
        <v>84</v>
      </c>
      <c r="J18" s="1" t="s">
        <v>1</v>
      </c>
      <c r="K18" s="1" t="s">
        <v>5</v>
      </c>
      <c r="L18" s="1" t="s">
        <v>4</v>
      </c>
      <c r="M18" s="10"/>
      <c r="N18" s="1">
        <v>48</v>
      </c>
      <c r="O18" s="1">
        <v>60</v>
      </c>
      <c r="P18" s="1">
        <v>72</v>
      </c>
      <c r="Q18" s="1">
        <v>84</v>
      </c>
    </row>
    <row r="19" spans="1:17" ht="15" thickBot="1" x14ac:dyDescent="0.25">
      <c r="A19" s="31">
        <v>1299000</v>
      </c>
      <c r="B19" s="32">
        <v>0.25</v>
      </c>
      <c r="C19" s="14">
        <f>A19*B19</f>
        <v>324750</v>
      </c>
      <c r="D19" s="3"/>
      <c r="E19" s="7">
        <v>21831</v>
      </c>
      <c r="F19" s="7">
        <v>17934</v>
      </c>
      <c r="G19" s="7">
        <v>15552</v>
      </c>
      <c r="H19" s="7">
        <v>13863</v>
      </c>
      <c r="J19" s="31">
        <v>0</v>
      </c>
      <c r="K19" s="32">
        <v>0</v>
      </c>
      <c r="L19" s="14">
        <f>J19*K19</f>
        <v>0</v>
      </c>
      <c r="M19" s="3"/>
      <c r="N19" s="45">
        <f>(L23*N23/100*4+L23)/48</f>
        <v>0</v>
      </c>
      <c r="O19" s="45">
        <f>(L23*O23/100*5+L23)/60</f>
        <v>0</v>
      </c>
      <c r="P19" s="45">
        <f>(L23*P23/100*6+L23)/72</f>
        <v>0</v>
      </c>
      <c r="Q19" s="45">
        <f>(L23*Q23/100*7+L23)/84</f>
        <v>0</v>
      </c>
    </row>
    <row r="20" spans="1:17" ht="15" thickBot="1" x14ac:dyDescent="0.25">
      <c r="A20" s="31"/>
      <c r="B20" s="32"/>
      <c r="C20" s="33"/>
      <c r="D20" s="6" t="s">
        <v>0</v>
      </c>
      <c r="E20" s="2">
        <f>C19+(E19*48)</f>
        <v>1372638</v>
      </c>
      <c r="F20" s="2">
        <f>C19+(F19*60)</f>
        <v>1400790</v>
      </c>
      <c r="G20" s="2">
        <f>C19+(G19*72)</f>
        <v>1444494</v>
      </c>
      <c r="H20" s="2">
        <f>C19+(H19*84)</f>
        <v>1489242</v>
      </c>
      <c r="J20" s="31"/>
      <c r="K20" s="32"/>
      <c r="L20" s="33"/>
      <c r="M20" s="6" t="s">
        <v>0</v>
      </c>
      <c r="N20" s="2">
        <f>L19+(N24*48)</f>
        <v>0</v>
      </c>
      <c r="O20" s="2">
        <f>L19+(O24*60)</f>
        <v>0</v>
      </c>
      <c r="P20" s="2">
        <f>L19+(P24*72)</f>
        <v>0</v>
      </c>
      <c r="Q20" s="2">
        <f>L19+(Q24*84)</f>
        <v>0</v>
      </c>
    </row>
    <row r="21" spans="1:17" ht="15" thickBot="1" x14ac:dyDescent="0.25">
      <c r="A21" s="31"/>
      <c r="B21" s="32"/>
      <c r="C21" s="33"/>
      <c r="D21" s="6" t="s">
        <v>2</v>
      </c>
      <c r="E21" s="2">
        <f>E20-A19</f>
        <v>73638</v>
      </c>
      <c r="F21" s="2">
        <f>F20-A19</f>
        <v>101790</v>
      </c>
      <c r="G21" s="2">
        <f>G20-A19</f>
        <v>145494</v>
      </c>
      <c r="H21" s="2">
        <f>H20-A19</f>
        <v>190242</v>
      </c>
      <c r="J21" s="31"/>
      <c r="K21" s="32"/>
      <c r="L21" s="33"/>
      <c r="M21" s="6" t="s">
        <v>2</v>
      </c>
      <c r="N21" s="2">
        <f>N20-J19</f>
        <v>0</v>
      </c>
      <c r="O21" s="2">
        <f>O20-J19</f>
        <v>0</v>
      </c>
      <c r="P21" s="2">
        <f>P20-J19</f>
        <v>0</v>
      </c>
      <c r="Q21" s="2">
        <f>Q20-J19</f>
        <v>0</v>
      </c>
    </row>
    <row r="22" spans="1:17" ht="15" thickBot="1" x14ac:dyDescent="0.25">
      <c r="A22" s="31"/>
      <c r="B22" s="32"/>
      <c r="C22" s="15" t="s">
        <v>3</v>
      </c>
      <c r="D22" s="6" t="s">
        <v>9</v>
      </c>
      <c r="E22" s="4">
        <f>E21/48</f>
        <v>1534.125</v>
      </c>
      <c r="F22" s="4">
        <f>F21/60</f>
        <v>1696.5</v>
      </c>
      <c r="G22" s="4">
        <f>G21/72</f>
        <v>2020.75</v>
      </c>
      <c r="H22" s="4">
        <f>H21/84</f>
        <v>2264.7857142857142</v>
      </c>
      <c r="J22" s="31"/>
      <c r="K22" s="32"/>
      <c r="L22" s="16" t="s">
        <v>3</v>
      </c>
      <c r="M22" s="6" t="s">
        <v>9</v>
      </c>
      <c r="N22" s="4">
        <f>N21/48</f>
        <v>0</v>
      </c>
      <c r="O22" s="4">
        <f>O21/60</f>
        <v>0</v>
      </c>
      <c r="P22" s="4">
        <f>P21/72</f>
        <v>0</v>
      </c>
      <c r="Q22" s="4">
        <f>Q21/84</f>
        <v>0</v>
      </c>
    </row>
    <row r="23" spans="1:17" ht="15" thickBot="1" x14ac:dyDescent="0.25">
      <c r="A23" s="37"/>
      <c r="B23" s="38"/>
      <c r="C23" s="17">
        <f>A19-C19</f>
        <v>974250</v>
      </c>
      <c r="D23" s="18" t="s">
        <v>6</v>
      </c>
      <c r="E23" s="19">
        <f>(E21/0.04)/C23</f>
        <v>1.8896073903002308</v>
      </c>
      <c r="F23" s="19">
        <f>(F21/0.05)/C23</f>
        <v>2.0896073903002308</v>
      </c>
      <c r="G23" s="19">
        <f>(G21/0.06)/C23</f>
        <v>2.4889915319476521</v>
      </c>
      <c r="H23" s="20">
        <f>(H21/0.07)/C23</f>
        <v>2.7895743978884853</v>
      </c>
      <c r="J23" s="31"/>
      <c r="K23" s="32"/>
      <c r="L23" s="12">
        <f>J19-L19</f>
        <v>0</v>
      </c>
      <c r="M23" s="11" t="s">
        <v>6</v>
      </c>
      <c r="N23" s="8">
        <v>0</v>
      </c>
      <c r="O23" s="8">
        <v>0</v>
      </c>
      <c r="P23" s="8">
        <v>0</v>
      </c>
      <c r="Q23" s="9">
        <v>0</v>
      </c>
    </row>
    <row r="24" spans="1:17" ht="15" thickBot="1" x14ac:dyDescent="0.25">
      <c r="A24" s="39" t="s">
        <v>10</v>
      </c>
      <c r="B24" s="40"/>
      <c r="C24" s="40"/>
      <c r="D24" s="40"/>
      <c r="E24" s="40"/>
      <c r="F24" s="40"/>
      <c r="G24" s="40"/>
      <c r="H24" s="41"/>
      <c r="J24" s="21"/>
      <c r="K24" s="22"/>
      <c r="L24" s="22"/>
      <c r="M24" s="23"/>
      <c r="N24" s="24">
        <f>ROUND(N19,0)</f>
        <v>0</v>
      </c>
      <c r="O24" s="25">
        <f>ROUND(O19,0)</f>
        <v>0</v>
      </c>
      <c r="P24" s="25">
        <f>ROUND(P19,0)</f>
        <v>0</v>
      </c>
      <c r="Q24" s="26">
        <f>ROUND(Q19,0)</f>
        <v>0</v>
      </c>
    </row>
    <row r="25" spans="1:17" ht="15" thickBot="1" x14ac:dyDescent="0.25">
      <c r="A25" s="34" t="s">
        <v>12</v>
      </c>
      <c r="B25" s="35"/>
      <c r="C25" s="35"/>
      <c r="D25" s="36"/>
      <c r="E25" s="42" t="s">
        <v>8</v>
      </c>
      <c r="F25" s="43"/>
      <c r="G25" s="43"/>
      <c r="H25" s="44"/>
      <c r="J25" s="34" t="s">
        <v>7</v>
      </c>
      <c r="K25" s="35"/>
      <c r="L25" s="35"/>
      <c r="M25" s="36"/>
      <c r="N25" s="28" t="s">
        <v>8</v>
      </c>
      <c r="O25" s="29"/>
      <c r="P25" s="29"/>
      <c r="Q25" s="30"/>
    </row>
    <row r="26" spans="1:17" ht="15" thickBot="1" x14ac:dyDescent="0.25">
      <c r="A26" s="1" t="s">
        <v>1</v>
      </c>
      <c r="B26" s="1" t="s">
        <v>5</v>
      </c>
      <c r="C26" s="1" t="s">
        <v>4</v>
      </c>
      <c r="D26" s="10"/>
      <c r="E26" s="1">
        <v>48</v>
      </c>
      <c r="F26" s="1">
        <v>60</v>
      </c>
      <c r="G26" s="1">
        <v>72</v>
      </c>
      <c r="H26" s="1">
        <v>84</v>
      </c>
      <c r="J26" s="1" t="s">
        <v>1</v>
      </c>
      <c r="K26" s="1" t="s">
        <v>5</v>
      </c>
      <c r="L26" s="1" t="s">
        <v>4</v>
      </c>
      <c r="M26" s="10"/>
      <c r="N26" s="1">
        <v>48</v>
      </c>
      <c r="O26" s="1">
        <v>60</v>
      </c>
      <c r="P26" s="1">
        <v>72</v>
      </c>
      <c r="Q26" s="1">
        <v>84</v>
      </c>
    </row>
    <row r="27" spans="1:17" ht="15" thickBot="1" x14ac:dyDescent="0.25">
      <c r="A27" s="31">
        <v>1299000</v>
      </c>
      <c r="B27" s="32">
        <v>0</v>
      </c>
      <c r="C27" s="14">
        <f>A27*B27</f>
        <v>0</v>
      </c>
      <c r="D27" s="3"/>
      <c r="E27" s="7">
        <v>29822</v>
      </c>
      <c r="F27" s="7">
        <v>24529</v>
      </c>
      <c r="G27" s="7">
        <v>21159</v>
      </c>
      <c r="H27" s="7">
        <v>19188</v>
      </c>
      <c r="J27" s="31">
        <v>0</v>
      </c>
      <c r="K27" s="32">
        <v>0</v>
      </c>
      <c r="L27" s="14">
        <f>J27*K27</f>
        <v>0</v>
      </c>
      <c r="M27" s="3"/>
      <c r="N27" s="45">
        <f>(L31*N31/100*4+L31)/48</f>
        <v>0</v>
      </c>
      <c r="O27" s="45">
        <f>(L31*O31/100*5+L31)/60</f>
        <v>0</v>
      </c>
      <c r="P27" s="45">
        <f>(L31*P31/100*6+L31)/72</f>
        <v>0</v>
      </c>
      <c r="Q27" s="45">
        <f>(L31*Q31/100*7+L31)/84</f>
        <v>0</v>
      </c>
    </row>
    <row r="28" spans="1:17" ht="15" thickBot="1" x14ac:dyDescent="0.25">
      <c r="A28" s="31"/>
      <c r="B28" s="32"/>
      <c r="C28" s="33"/>
      <c r="D28" s="6" t="s">
        <v>0</v>
      </c>
      <c r="E28" s="2">
        <f>C27+(E27*48)</f>
        <v>1431456</v>
      </c>
      <c r="F28" s="2">
        <f>C27+(F27*60)</f>
        <v>1471740</v>
      </c>
      <c r="G28" s="2">
        <f>C27+(G27*72)</f>
        <v>1523448</v>
      </c>
      <c r="H28" s="2">
        <f>C27+(H27*84)</f>
        <v>1611792</v>
      </c>
      <c r="J28" s="31"/>
      <c r="K28" s="32"/>
      <c r="L28" s="33"/>
      <c r="M28" s="6" t="s">
        <v>0</v>
      </c>
      <c r="N28" s="2">
        <f>L27+(N32*48)</f>
        <v>0</v>
      </c>
      <c r="O28" s="2">
        <f>L27+(O32*60)</f>
        <v>0</v>
      </c>
      <c r="P28" s="2">
        <f>L27+(P32*72)</f>
        <v>0</v>
      </c>
      <c r="Q28" s="2">
        <f>L27+(Q32*84)</f>
        <v>0</v>
      </c>
    </row>
    <row r="29" spans="1:17" ht="15" thickBot="1" x14ac:dyDescent="0.25">
      <c r="A29" s="31"/>
      <c r="B29" s="32"/>
      <c r="C29" s="33"/>
      <c r="D29" s="6" t="s">
        <v>2</v>
      </c>
      <c r="E29" s="2">
        <f>E28-A27</f>
        <v>132456</v>
      </c>
      <c r="F29" s="2">
        <f>F28-A27</f>
        <v>172740</v>
      </c>
      <c r="G29" s="2">
        <f>G28-A27</f>
        <v>224448</v>
      </c>
      <c r="H29" s="2">
        <f>H28-A27</f>
        <v>312792</v>
      </c>
      <c r="J29" s="31"/>
      <c r="K29" s="32"/>
      <c r="L29" s="33"/>
      <c r="M29" s="6" t="s">
        <v>2</v>
      </c>
      <c r="N29" s="2">
        <f>N28-J27</f>
        <v>0</v>
      </c>
      <c r="O29" s="2">
        <f>O28-J27</f>
        <v>0</v>
      </c>
      <c r="P29" s="2">
        <f>P28-J27</f>
        <v>0</v>
      </c>
      <c r="Q29" s="2">
        <f>Q28-J27</f>
        <v>0</v>
      </c>
    </row>
    <row r="30" spans="1:17" ht="15" thickBot="1" x14ac:dyDescent="0.25">
      <c r="A30" s="31"/>
      <c r="B30" s="32"/>
      <c r="C30" s="15" t="s">
        <v>3</v>
      </c>
      <c r="D30" s="6" t="s">
        <v>9</v>
      </c>
      <c r="E30" s="4">
        <f>E29/48</f>
        <v>2759.5</v>
      </c>
      <c r="F30" s="4">
        <f>F29/60</f>
        <v>2879</v>
      </c>
      <c r="G30" s="4">
        <f>G29/72</f>
        <v>3117.3333333333335</v>
      </c>
      <c r="H30" s="4">
        <f>H29/84</f>
        <v>3723.7142857142858</v>
      </c>
      <c r="J30" s="31"/>
      <c r="K30" s="32"/>
      <c r="L30" s="16" t="s">
        <v>3</v>
      </c>
      <c r="M30" s="6" t="s">
        <v>9</v>
      </c>
      <c r="N30" s="4">
        <f>N29/48</f>
        <v>0</v>
      </c>
      <c r="O30" s="4">
        <f>O29/60</f>
        <v>0</v>
      </c>
      <c r="P30" s="4">
        <f>P29/72</f>
        <v>0</v>
      </c>
      <c r="Q30" s="4">
        <f>Q29/84</f>
        <v>0</v>
      </c>
    </row>
    <row r="31" spans="1:17" ht="15" thickBot="1" x14ac:dyDescent="0.25">
      <c r="A31" s="37"/>
      <c r="B31" s="38"/>
      <c r="C31" s="17">
        <f>A27-C27</f>
        <v>1299000</v>
      </c>
      <c r="D31" s="18" t="s">
        <v>6</v>
      </c>
      <c r="E31" s="19">
        <f>(E29/0.04)/C31</f>
        <v>2.5491916859122403</v>
      </c>
      <c r="F31" s="19">
        <f>(F29/0.05)/C31</f>
        <v>2.6595842956120093</v>
      </c>
      <c r="G31" s="19">
        <f>(G29/0.06)/C31</f>
        <v>2.8797536566589685</v>
      </c>
      <c r="H31" s="20">
        <f>(H29/0.07)/C31</f>
        <v>3.4399208182118111</v>
      </c>
      <c r="J31" s="31"/>
      <c r="K31" s="32"/>
      <c r="L31" s="12">
        <f>J27-L27</f>
        <v>0</v>
      </c>
      <c r="M31" s="11" t="s">
        <v>6</v>
      </c>
      <c r="N31" s="8">
        <v>0</v>
      </c>
      <c r="O31" s="8">
        <v>0</v>
      </c>
      <c r="P31" s="8">
        <v>0</v>
      </c>
      <c r="Q31" s="9">
        <v>0</v>
      </c>
    </row>
    <row r="32" spans="1:17" ht="15" thickBot="1" x14ac:dyDescent="0.25">
      <c r="A32" s="39" t="s">
        <v>10</v>
      </c>
      <c r="B32" s="40"/>
      <c r="C32" s="40"/>
      <c r="D32" s="40"/>
      <c r="E32" s="40"/>
      <c r="F32" s="40"/>
      <c r="G32" s="40"/>
      <c r="H32" s="41"/>
      <c r="J32" s="21"/>
      <c r="K32" s="22"/>
      <c r="L32" s="22"/>
      <c r="M32" s="23"/>
      <c r="N32" s="24">
        <f>ROUND(N27,0)</f>
        <v>0</v>
      </c>
      <c r="O32" s="25">
        <f>ROUND(O27,0)</f>
        <v>0</v>
      </c>
      <c r="P32" s="25">
        <f>ROUND(P27,0)</f>
        <v>0</v>
      </c>
      <c r="Q32" s="26">
        <f>ROUND(Q27,0)</f>
        <v>0</v>
      </c>
    </row>
    <row r="33" spans="1:17" ht="15" thickBot="1" x14ac:dyDescent="0.25">
      <c r="A33" s="34" t="s">
        <v>13</v>
      </c>
      <c r="B33" s="35"/>
      <c r="C33" s="35"/>
      <c r="D33" s="36"/>
      <c r="E33" s="42" t="s">
        <v>8</v>
      </c>
      <c r="F33" s="43"/>
      <c r="G33" s="43"/>
      <c r="H33" s="44"/>
      <c r="J33" s="34" t="s">
        <v>7</v>
      </c>
      <c r="K33" s="35"/>
      <c r="L33" s="35"/>
      <c r="M33" s="36"/>
      <c r="N33" s="28" t="s">
        <v>8</v>
      </c>
      <c r="O33" s="29"/>
      <c r="P33" s="29"/>
      <c r="Q33" s="30"/>
    </row>
    <row r="34" spans="1:17" ht="15" thickBot="1" x14ac:dyDescent="0.25">
      <c r="A34" s="1" t="s">
        <v>1</v>
      </c>
      <c r="B34" s="1" t="s">
        <v>5</v>
      </c>
      <c r="C34" s="1" t="s">
        <v>4</v>
      </c>
      <c r="D34" s="10"/>
      <c r="E34" s="1">
        <v>48</v>
      </c>
      <c r="F34" s="1">
        <v>60</v>
      </c>
      <c r="G34" s="1">
        <v>72</v>
      </c>
      <c r="H34" s="1">
        <v>84</v>
      </c>
      <c r="J34" s="1" t="s">
        <v>1</v>
      </c>
      <c r="K34" s="1" t="s">
        <v>5</v>
      </c>
      <c r="L34" s="1" t="s">
        <v>4</v>
      </c>
      <c r="M34" s="10"/>
      <c r="N34" s="1">
        <v>48</v>
      </c>
      <c r="O34" s="1">
        <v>60</v>
      </c>
      <c r="P34" s="1">
        <v>72</v>
      </c>
      <c r="Q34" s="1">
        <v>84</v>
      </c>
    </row>
    <row r="35" spans="1:17" ht="15" thickBot="1" x14ac:dyDescent="0.25">
      <c r="A35" s="31">
        <v>1549000</v>
      </c>
      <c r="B35" s="32">
        <v>0.25</v>
      </c>
      <c r="C35" s="14">
        <f>A35*B35</f>
        <v>387250</v>
      </c>
      <c r="D35" s="3"/>
      <c r="E35" s="7">
        <v>25548</v>
      </c>
      <c r="F35" s="7">
        <v>21289</v>
      </c>
      <c r="G35" s="7">
        <v>18546</v>
      </c>
      <c r="H35" s="7">
        <v>16531</v>
      </c>
      <c r="J35" s="31">
        <v>0</v>
      </c>
      <c r="K35" s="32">
        <v>0</v>
      </c>
      <c r="L35" s="14">
        <f>J35*K35</f>
        <v>0</v>
      </c>
      <c r="M35" s="3"/>
      <c r="N35" s="45">
        <f>(L39*N39/100*4+L39)/48</f>
        <v>0</v>
      </c>
      <c r="O35" s="45">
        <f>(L39*O39/100*5+L39)/60</f>
        <v>0</v>
      </c>
      <c r="P35" s="45">
        <f>(L39*P39/100*6+L39)/72</f>
        <v>0</v>
      </c>
      <c r="Q35" s="45">
        <f>(L39*Q39/100*7+L39)/84</f>
        <v>0</v>
      </c>
    </row>
    <row r="36" spans="1:17" ht="15" thickBot="1" x14ac:dyDescent="0.25">
      <c r="A36" s="31"/>
      <c r="B36" s="32"/>
      <c r="C36" s="33"/>
      <c r="D36" s="6" t="s">
        <v>0</v>
      </c>
      <c r="E36" s="2">
        <f>C35+(E35*48)</f>
        <v>1613554</v>
      </c>
      <c r="F36" s="2">
        <f>C35+(F35*60)</f>
        <v>1664590</v>
      </c>
      <c r="G36" s="2">
        <f>C35+(G35*72)</f>
        <v>1722562</v>
      </c>
      <c r="H36" s="2">
        <f>C35+(H35*84)</f>
        <v>1775854</v>
      </c>
      <c r="J36" s="31"/>
      <c r="K36" s="32"/>
      <c r="L36" s="33"/>
      <c r="M36" s="6" t="s">
        <v>0</v>
      </c>
      <c r="N36" s="2">
        <f>L35+(N40*48)</f>
        <v>0</v>
      </c>
      <c r="O36" s="2">
        <f>L35+(O40*60)</f>
        <v>0</v>
      </c>
      <c r="P36" s="2">
        <f>L35+(P40*72)</f>
        <v>0</v>
      </c>
      <c r="Q36" s="2">
        <f>L35+(Q40*84)</f>
        <v>0</v>
      </c>
    </row>
    <row r="37" spans="1:17" ht="15" thickBot="1" x14ac:dyDescent="0.25">
      <c r="A37" s="31"/>
      <c r="B37" s="32"/>
      <c r="C37" s="33"/>
      <c r="D37" s="6" t="s">
        <v>2</v>
      </c>
      <c r="E37" s="2">
        <f>E36-A35</f>
        <v>64554</v>
      </c>
      <c r="F37" s="2">
        <f>F36-A35</f>
        <v>115590</v>
      </c>
      <c r="G37" s="2">
        <f>G36-A35</f>
        <v>173562</v>
      </c>
      <c r="H37" s="2">
        <f>H36-A35</f>
        <v>226854</v>
      </c>
      <c r="J37" s="31"/>
      <c r="K37" s="32"/>
      <c r="L37" s="33"/>
      <c r="M37" s="6" t="s">
        <v>2</v>
      </c>
      <c r="N37" s="2">
        <f>N36-J35</f>
        <v>0</v>
      </c>
      <c r="O37" s="2">
        <f>O36-J35</f>
        <v>0</v>
      </c>
      <c r="P37" s="2">
        <f>P36-J35</f>
        <v>0</v>
      </c>
      <c r="Q37" s="2">
        <f>Q36-J35</f>
        <v>0</v>
      </c>
    </row>
    <row r="38" spans="1:17" ht="15" thickBot="1" x14ac:dyDescent="0.25">
      <c r="A38" s="31"/>
      <c r="B38" s="32"/>
      <c r="C38" s="15" t="s">
        <v>3</v>
      </c>
      <c r="D38" s="6" t="s">
        <v>9</v>
      </c>
      <c r="E38" s="4">
        <f>E37/48</f>
        <v>1344.875</v>
      </c>
      <c r="F38" s="4">
        <f>F37/60</f>
        <v>1926.5</v>
      </c>
      <c r="G38" s="4">
        <f>G37/72</f>
        <v>2410.5833333333335</v>
      </c>
      <c r="H38" s="4">
        <f>H37/84</f>
        <v>2700.6428571428573</v>
      </c>
      <c r="J38" s="31"/>
      <c r="K38" s="32"/>
      <c r="L38" s="16" t="s">
        <v>3</v>
      </c>
      <c r="M38" s="6" t="s">
        <v>9</v>
      </c>
      <c r="N38" s="4">
        <f>N37/48</f>
        <v>0</v>
      </c>
      <c r="O38" s="4">
        <f>O37/60</f>
        <v>0</v>
      </c>
      <c r="P38" s="4">
        <f>P37/72</f>
        <v>0</v>
      </c>
      <c r="Q38" s="4">
        <f>Q37/84</f>
        <v>0</v>
      </c>
    </row>
    <row r="39" spans="1:17" ht="15" thickBot="1" x14ac:dyDescent="0.25">
      <c r="A39" s="37"/>
      <c r="B39" s="38"/>
      <c r="C39" s="17">
        <f>A35-C35</f>
        <v>1161750</v>
      </c>
      <c r="D39" s="18" t="s">
        <v>6</v>
      </c>
      <c r="E39" s="19">
        <f>(E37/0.04)/C39</f>
        <v>1.3891542930923175</v>
      </c>
      <c r="F39" s="19">
        <f>(F37/0.05)/C39</f>
        <v>1.9899289864428664</v>
      </c>
      <c r="G39" s="19">
        <f>(G37/0.06)/C39</f>
        <v>2.4899505057026037</v>
      </c>
      <c r="H39" s="20">
        <f>(H37/0.07)/C39</f>
        <v>2.7895600848473667</v>
      </c>
      <c r="J39" s="31"/>
      <c r="K39" s="32"/>
      <c r="L39" s="12">
        <f>J35-L35</f>
        <v>0</v>
      </c>
      <c r="M39" s="11" t="s">
        <v>6</v>
      </c>
      <c r="N39" s="8">
        <v>0</v>
      </c>
      <c r="O39" s="8">
        <v>0</v>
      </c>
      <c r="P39" s="8">
        <v>0</v>
      </c>
      <c r="Q39" s="9">
        <v>0</v>
      </c>
    </row>
    <row r="40" spans="1:17" ht="15" thickBot="1" x14ac:dyDescent="0.25">
      <c r="A40" s="39" t="s">
        <v>10</v>
      </c>
      <c r="B40" s="40"/>
      <c r="C40" s="40"/>
      <c r="D40" s="40"/>
      <c r="E40" s="40"/>
      <c r="F40" s="40"/>
      <c r="G40" s="40"/>
      <c r="H40" s="41"/>
      <c r="J40" s="21"/>
      <c r="K40" s="22"/>
      <c r="L40" s="22"/>
      <c r="M40" s="23"/>
      <c r="N40" s="24">
        <f>ROUND(N35,0)</f>
        <v>0</v>
      </c>
      <c r="O40" s="25">
        <f>ROUND(O35,0)</f>
        <v>0</v>
      </c>
      <c r="P40" s="25">
        <f>ROUND(P35,0)</f>
        <v>0</v>
      </c>
      <c r="Q40" s="26">
        <f>ROUND(Q35,0)</f>
        <v>0</v>
      </c>
    </row>
    <row r="41" spans="1:17" ht="15" thickBot="1" x14ac:dyDescent="0.25">
      <c r="A41" s="34" t="s">
        <v>7</v>
      </c>
      <c r="B41" s="35"/>
      <c r="C41" s="35"/>
      <c r="D41" s="36"/>
      <c r="E41" s="42" t="s">
        <v>8</v>
      </c>
      <c r="F41" s="43"/>
      <c r="G41" s="43"/>
      <c r="H41" s="44"/>
      <c r="J41" s="34" t="s">
        <v>7</v>
      </c>
      <c r="K41" s="35"/>
      <c r="L41" s="35"/>
      <c r="M41" s="36"/>
      <c r="N41" s="28" t="s">
        <v>8</v>
      </c>
      <c r="O41" s="29"/>
      <c r="P41" s="29"/>
      <c r="Q41" s="30"/>
    </row>
    <row r="42" spans="1:17" ht="15" thickBot="1" x14ac:dyDescent="0.25">
      <c r="A42" s="1" t="s">
        <v>1</v>
      </c>
      <c r="B42" s="1" t="s">
        <v>5</v>
      </c>
      <c r="C42" s="1" t="s">
        <v>4</v>
      </c>
      <c r="D42" s="10"/>
      <c r="E42" s="1">
        <v>48</v>
      </c>
      <c r="F42" s="1">
        <v>60</v>
      </c>
      <c r="G42" s="1">
        <v>72</v>
      </c>
      <c r="H42" s="1">
        <v>84</v>
      </c>
      <c r="J42" s="1" t="s">
        <v>1</v>
      </c>
      <c r="K42" s="1" t="s">
        <v>5</v>
      </c>
      <c r="L42" s="1" t="s">
        <v>4</v>
      </c>
      <c r="M42" s="10"/>
      <c r="N42" s="1">
        <v>48</v>
      </c>
      <c r="O42" s="1">
        <v>60</v>
      </c>
      <c r="P42" s="1">
        <v>72</v>
      </c>
      <c r="Q42" s="1">
        <v>84</v>
      </c>
    </row>
    <row r="43" spans="1:17" ht="15" thickBot="1" x14ac:dyDescent="0.25">
      <c r="A43" s="31">
        <v>0</v>
      </c>
      <c r="B43" s="32">
        <v>0</v>
      </c>
      <c r="C43" s="14">
        <f>A43*B43</f>
        <v>0</v>
      </c>
      <c r="D43" s="3"/>
      <c r="E43" s="7">
        <v>0</v>
      </c>
      <c r="F43" s="7">
        <v>0</v>
      </c>
      <c r="G43" s="7">
        <v>0</v>
      </c>
      <c r="H43" s="7">
        <v>0</v>
      </c>
      <c r="J43" s="31">
        <v>0</v>
      </c>
      <c r="K43" s="32">
        <v>0</v>
      </c>
      <c r="L43" s="14">
        <f>J43*K43</f>
        <v>0</v>
      </c>
      <c r="M43" s="3"/>
      <c r="N43" s="45">
        <f>(L47*N47/100*4+L47)/48</f>
        <v>0</v>
      </c>
      <c r="O43" s="45">
        <f>(L47*O47/100*5+L47)/60</f>
        <v>0</v>
      </c>
      <c r="P43" s="45">
        <f>(L47*P47/100*6+L47)/72</f>
        <v>0</v>
      </c>
      <c r="Q43" s="45">
        <f>(L47*Q47/100*7+L47)/84</f>
        <v>0</v>
      </c>
    </row>
    <row r="44" spans="1:17" ht="15" thickBot="1" x14ac:dyDescent="0.25">
      <c r="A44" s="31"/>
      <c r="B44" s="32"/>
      <c r="C44" s="33"/>
      <c r="D44" s="6" t="s">
        <v>0</v>
      </c>
      <c r="E44" s="2">
        <f>C43+(E43*48)</f>
        <v>0</v>
      </c>
      <c r="F44" s="2">
        <f>C43+(F43*60)</f>
        <v>0</v>
      </c>
      <c r="G44" s="2">
        <f>C43+(G43*72)</f>
        <v>0</v>
      </c>
      <c r="H44" s="2">
        <f>C43+(H43*84)</f>
        <v>0</v>
      </c>
      <c r="J44" s="31"/>
      <c r="K44" s="32"/>
      <c r="L44" s="33"/>
      <c r="M44" s="6" t="s">
        <v>0</v>
      </c>
      <c r="N44" s="2">
        <f>L43+(N48*48)</f>
        <v>0</v>
      </c>
      <c r="O44" s="2">
        <f>L43+(O48*60)</f>
        <v>0</v>
      </c>
      <c r="P44" s="2">
        <f>L43+(P48*72)</f>
        <v>0</v>
      </c>
      <c r="Q44" s="2">
        <f>L43+(Q48*84)</f>
        <v>0</v>
      </c>
    </row>
    <row r="45" spans="1:17" ht="15" thickBot="1" x14ac:dyDescent="0.25">
      <c r="A45" s="31"/>
      <c r="B45" s="32"/>
      <c r="C45" s="33"/>
      <c r="D45" s="6" t="s">
        <v>2</v>
      </c>
      <c r="E45" s="2">
        <f>E44-A43</f>
        <v>0</v>
      </c>
      <c r="F45" s="2">
        <f>F44-A43</f>
        <v>0</v>
      </c>
      <c r="G45" s="2">
        <f>G44-A43</f>
        <v>0</v>
      </c>
      <c r="H45" s="2">
        <f>H44-A43</f>
        <v>0</v>
      </c>
      <c r="J45" s="31"/>
      <c r="K45" s="32"/>
      <c r="L45" s="33"/>
      <c r="M45" s="6" t="s">
        <v>2</v>
      </c>
      <c r="N45" s="2">
        <f>N44-J43</f>
        <v>0</v>
      </c>
      <c r="O45" s="2">
        <f>O44-J43</f>
        <v>0</v>
      </c>
      <c r="P45" s="2">
        <f>P44-J43</f>
        <v>0</v>
      </c>
      <c r="Q45" s="2">
        <f>Q44-J43</f>
        <v>0</v>
      </c>
    </row>
    <row r="46" spans="1:17" ht="15" thickBot="1" x14ac:dyDescent="0.25">
      <c r="A46" s="31"/>
      <c r="B46" s="32"/>
      <c r="C46" s="15" t="s">
        <v>3</v>
      </c>
      <c r="D46" s="6" t="s">
        <v>9</v>
      </c>
      <c r="E46" s="4">
        <f>E45/48</f>
        <v>0</v>
      </c>
      <c r="F46" s="4">
        <f>F45/60</f>
        <v>0</v>
      </c>
      <c r="G46" s="4">
        <f>G45/72</f>
        <v>0</v>
      </c>
      <c r="H46" s="4">
        <f>H45/84</f>
        <v>0</v>
      </c>
      <c r="J46" s="31"/>
      <c r="K46" s="32"/>
      <c r="L46" s="16" t="s">
        <v>3</v>
      </c>
      <c r="M46" s="6" t="s">
        <v>9</v>
      </c>
      <c r="N46" s="4">
        <f>N45/48</f>
        <v>0</v>
      </c>
      <c r="O46" s="4">
        <f>O45/60</f>
        <v>0</v>
      </c>
      <c r="P46" s="4">
        <f>P45/72</f>
        <v>0</v>
      </c>
      <c r="Q46" s="4">
        <f>Q45/84</f>
        <v>0</v>
      </c>
    </row>
    <row r="47" spans="1:17" ht="15" thickBot="1" x14ac:dyDescent="0.25">
      <c r="A47" s="37"/>
      <c r="B47" s="38"/>
      <c r="C47" s="17">
        <f>A43-C43</f>
        <v>0</v>
      </c>
      <c r="D47" s="18" t="s">
        <v>6</v>
      </c>
      <c r="E47" s="19" t="e">
        <f>(E45/0.04)/C47</f>
        <v>#DIV/0!</v>
      </c>
      <c r="F47" s="19" t="e">
        <f>(F45/0.05)/C47</f>
        <v>#DIV/0!</v>
      </c>
      <c r="G47" s="19" t="e">
        <f>(G45/0.06)/C47</f>
        <v>#DIV/0!</v>
      </c>
      <c r="H47" s="20" t="e">
        <f>(H45/0.07)/C47</f>
        <v>#DIV/0!</v>
      </c>
      <c r="J47" s="31"/>
      <c r="K47" s="32"/>
      <c r="L47" s="12">
        <f>J43-L43</f>
        <v>0</v>
      </c>
      <c r="M47" s="11" t="s">
        <v>6</v>
      </c>
      <c r="N47" s="8">
        <v>0</v>
      </c>
      <c r="O47" s="8">
        <v>0</v>
      </c>
      <c r="P47" s="8">
        <v>0</v>
      </c>
      <c r="Q47" s="9">
        <v>0</v>
      </c>
    </row>
    <row r="48" spans="1:17" ht="15" thickBot="1" x14ac:dyDescent="0.25">
      <c r="A48" s="39" t="s">
        <v>10</v>
      </c>
      <c r="B48" s="40"/>
      <c r="C48" s="40"/>
      <c r="D48" s="40"/>
      <c r="E48" s="40"/>
      <c r="F48" s="40"/>
      <c r="G48" s="40"/>
      <c r="H48" s="41"/>
      <c r="J48" s="21"/>
      <c r="K48" s="22"/>
      <c r="L48" s="22"/>
      <c r="M48" s="23"/>
      <c r="N48" s="24">
        <f>ROUND(N43,0)</f>
        <v>0</v>
      </c>
      <c r="O48" s="25">
        <f>ROUND(O43,0)</f>
        <v>0</v>
      </c>
      <c r="P48" s="25">
        <f>ROUND(P43,0)</f>
        <v>0</v>
      </c>
      <c r="Q48" s="26">
        <f>ROUND(Q43,0)</f>
        <v>0</v>
      </c>
    </row>
    <row r="49" spans="1:17" ht="15" thickBot="1" x14ac:dyDescent="0.25">
      <c r="A49" s="34" t="s">
        <v>7</v>
      </c>
      <c r="B49" s="35"/>
      <c r="C49" s="35"/>
      <c r="D49" s="36"/>
      <c r="E49" s="42" t="s">
        <v>8</v>
      </c>
      <c r="F49" s="43"/>
      <c r="G49" s="43"/>
      <c r="H49" s="44"/>
      <c r="J49" s="34" t="s">
        <v>7</v>
      </c>
      <c r="K49" s="35"/>
      <c r="L49" s="35"/>
      <c r="M49" s="36"/>
      <c r="N49" s="28" t="s">
        <v>8</v>
      </c>
      <c r="O49" s="29"/>
      <c r="P49" s="29"/>
      <c r="Q49" s="30"/>
    </row>
    <row r="50" spans="1:17" ht="15" thickBot="1" x14ac:dyDescent="0.25">
      <c r="A50" s="1" t="s">
        <v>1</v>
      </c>
      <c r="B50" s="1" t="s">
        <v>5</v>
      </c>
      <c r="C50" s="1" t="s">
        <v>4</v>
      </c>
      <c r="D50" s="10"/>
      <c r="E50" s="1">
        <v>48</v>
      </c>
      <c r="F50" s="1">
        <v>60</v>
      </c>
      <c r="G50" s="1">
        <v>72</v>
      </c>
      <c r="H50" s="1">
        <v>84</v>
      </c>
      <c r="J50" s="1" t="s">
        <v>1</v>
      </c>
      <c r="K50" s="1" t="s">
        <v>5</v>
      </c>
      <c r="L50" s="1" t="s">
        <v>4</v>
      </c>
      <c r="M50" s="10"/>
      <c r="N50" s="1">
        <v>48</v>
      </c>
      <c r="O50" s="1">
        <v>60</v>
      </c>
      <c r="P50" s="1">
        <v>72</v>
      </c>
      <c r="Q50" s="1">
        <v>84</v>
      </c>
    </row>
    <row r="51" spans="1:17" ht="15" thickBot="1" x14ac:dyDescent="0.25">
      <c r="A51" s="31">
        <v>0</v>
      </c>
      <c r="B51" s="32">
        <v>0</v>
      </c>
      <c r="C51" s="14">
        <f>A51*B51</f>
        <v>0</v>
      </c>
      <c r="D51" s="3"/>
      <c r="E51" s="7">
        <v>0</v>
      </c>
      <c r="F51" s="7">
        <v>0</v>
      </c>
      <c r="G51" s="7">
        <v>0</v>
      </c>
      <c r="H51" s="7">
        <v>0</v>
      </c>
      <c r="J51" s="31">
        <v>0</v>
      </c>
      <c r="K51" s="32">
        <v>0</v>
      </c>
      <c r="L51" s="14">
        <f>J51*K51</f>
        <v>0</v>
      </c>
      <c r="M51" s="3"/>
      <c r="N51" s="45">
        <f>(L55*N55/100*4+L55)/48</f>
        <v>0</v>
      </c>
      <c r="O51" s="45">
        <f>(L55*O55/100*5+L55)/60</f>
        <v>0</v>
      </c>
      <c r="P51" s="45">
        <f>(L55*P55/100*6+L55)/72</f>
        <v>0</v>
      </c>
      <c r="Q51" s="45">
        <f>(L55*Q55/100*7+L55)/84</f>
        <v>0</v>
      </c>
    </row>
    <row r="52" spans="1:17" ht="15" thickBot="1" x14ac:dyDescent="0.25">
      <c r="A52" s="31"/>
      <c r="B52" s="32"/>
      <c r="C52" s="33"/>
      <c r="D52" s="6" t="s">
        <v>0</v>
      </c>
      <c r="E52" s="2">
        <f>C51+(E51*48)</f>
        <v>0</v>
      </c>
      <c r="F52" s="2">
        <f>C51+(F51*60)</f>
        <v>0</v>
      </c>
      <c r="G52" s="2">
        <f>C51+(G51*72)</f>
        <v>0</v>
      </c>
      <c r="H52" s="2">
        <f>C51+(H51*84)</f>
        <v>0</v>
      </c>
      <c r="J52" s="31"/>
      <c r="K52" s="32"/>
      <c r="L52" s="33"/>
      <c r="M52" s="6" t="s">
        <v>0</v>
      </c>
      <c r="N52" s="2">
        <f>L51+(N56*48)</f>
        <v>0</v>
      </c>
      <c r="O52" s="2">
        <f>L51+(O56*60)</f>
        <v>0</v>
      </c>
      <c r="P52" s="2">
        <f>L51+(P56*72)</f>
        <v>0</v>
      </c>
      <c r="Q52" s="2">
        <f>L51+(Q56*84)</f>
        <v>0</v>
      </c>
    </row>
    <row r="53" spans="1:17" ht="15" thickBot="1" x14ac:dyDescent="0.25">
      <c r="A53" s="31"/>
      <c r="B53" s="32"/>
      <c r="C53" s="33"/>
      <c r="D53" s="6" t="s">
        <v>2</v>
      </c>
      <c r="E53" s="2">
        <f>E52-A51</f>
        <v>0</v>
      </c>
      <c r="F53" s="2">
        <f>F52-A51</f>
        <v>0</v>
      </c>
      <c r="G53" s="2">
        <f>G52-A51</f>
        <v>0</v>
      </c>
      <c r="H53" s="2">
        <f>H52-A51</f>
        <v>0</v>
      </c>
      <c r="J53" s="31"/>
      <c r="K53" s="32"/>
      <c r="L53" s="33"/>
      <c r="M53" s="6" t="s">
        <v>2</v>
      </c>
      <c r="N53" s="2">
        <f>N52-J51</f>
        <v>0</v>
      </c>
      <c r="O53" s="2">
        <f>O52-J51</f>
        <v>0</v>
      </c>
      <c r="P53" s="2">
        <f>P52-J51</f>
        <v>0</v>
      </c>
      <c r="Q53" s="2">
        <f>Q52-J51</f>
        <v>0</v>
      </c>
    </row>
    <row r="54" spans="1:17" ht="15" thickBot="1" x14ac:dyDescent="0.25">
      <c r="A54" s="31"/>
      <c r="B54" s="32"/>
      <c r="C54" s="15" t="s">
        <v>3</v>
      </c>
      <c r="D54" s="6" t="s">
        <v>9</v>
      </c>
      <c r="E54" s="4">
        <f>E53/48</f>
        <v>0</v>
      </c>
      <c r="F54" s="4">
        <f>F53/60</f>
        <v>0</v>
      </c>
      <c r="G54" s="4">
        <f>G53/72</f>
        <v>0</v>
      </c>
      <c r="H54" s="4">
        <f>H53/84</f>
        <v>0</v>
      </c>
      <c r="J54" s="31"/>
      <c r="K54" s="32"/>
      <c r="L54" s="16" t="s">
        <v>3</v>
      </c>
      <c r="M54" s="6" t="s">
        <v>9</v>
      </c>
      <c r="N54" s="4">
        <f>N53/48</f>
        <v>0</v>
      </c>
      <c r="O54" s="4">
        <f>O53/60</f>
        <v>0</v>
      </c>
      <c r="P54" s="4">
        <f>P53/72</f>
        <v>0</v>
      </c>
      <c r="Q54" s="4">
        <f>Q53/84</f>
        <v>0</v>
      </c>
    </row>
    <row r="55" spans="1:17" ht="15" thickBot="1" x14ac:dyDescent="0.25">
      <c r="A55" s="37"/>
      <c r="B55" s="38"/>
      <c r="C55" s="17">
        <f>A51-C51</f>
        <v>0</v>
      </c>
      <c r="D55" s="18" t="s">
        <v>6</v>
      </c>
      <c r="E55" s="19" t="e">
        <f>(E53/0.04)/C55</f>
        <v>#DIV/0!</v>
      </c>
      <c r="F55" s="19" t="e">
        <f>(F53/0.05)/C55</f>
        <v>#DIV/0!</v>
      </c>
      <c r="G55" s="19" t="e">
        <f>(G53/0.06)/C55</f>
        <v>#DIV/0!</v>
      </c>
      <c r="H55" s="20" t="e">
        <f>(H53/0.07)/C55</f>
        <v>#DIV/0!</v>
      </c>
      <c r="J55" s="31"/>
      <c r="K55" s="32"/>
      <c r="L55" s="12">
        <f>J51-L51</f>
        <v>0</v>
      </c>
      <c r="M55" s="11" t="s">
        <v>6</v>
      </c>
      <c r="N55" s="8">
        <v>0</v>
      </c>
      <c r="O55" s="8">
        <v>0</v>
      </c>
      <c r="P55" s="8">
        <v>0</v>
      </c>
      <c r="Q55" s="9">
        <v>0</v>
      </c>
    </row>
    <row r="56" spans="1:17" ht="15" thickBot="1" x14ac:dyDescent="0.25">
      <c r="A56" s="39" t="s">
        <v>10</v>
      </c>
      <c r="B56" s="40"/>
      <c r="C56" s="40"/>
      <c r="D56" s="40"/>
      <c r="E56" s="40"/>
      <c r="F56" s="40"/>
      <c r="G56" s="40"/>
      <c r="H56" s="41"/>
      <c r="J56" s="21"/>
      <c r="K56" s="22"/>
      <c r="L56" s="22"/>
      <c r="M56" s="23"/>
      <c r="N56" s="24">
        <f>ROUND(N51,0)</f>
        <v>0</v>
      </c>
      <c r="O56" s="25">
        <f>ROUND(O51,0)</f>
        <v>0</v>
      </c>
      <c r="P56" s="25">
        <f>ROUND(P51,0)</f>
        <v>0</v>
      </c>
      <c r="Q56" s="26">
        <f>ROUND(Q51,0)</f>
        <v>0</v>
      </c>
    </row>
    <row r="58" spans="1:17" x14ac:dyDescent="0.2">
      <c r="A58" s="27" t="s">
        <v>14</v>
      </c>
    </row>
    <row r="60" spans="1:17" x14ac:dyDescent="0.2">
      <c r="A60" t="s">
        <v>15</v>
      </c>
    </row>
    <row r="61" spans="1:17" x14ac:dyDescent="0.2">
      <c r="A61" t="s">
        <v>16</v>
      </c>
    </row>
    <row r="62" spans="1:17" x14ac:dyDescent="0.2">
      <c r="A62" t="s">
        <v>17</v>
      </c>
    </row>
    <row r="63" spans="1:17" x14ac:dyDescent="0.2">
      <c r="A63" t="s">
        <v>18</v>
      </c>
    </row>
    <row r="64" spans="1:17" x14ac:dyDescent="0.2">
      <c r="A64" t="s">
        <v>19</v>
      </c>
    </row>
  </sheetData>
  <mergeCells count="77">
    <mergeCell ref="A8:H8"/>
    <mergeCell ref="N1:Q1"/>
    <mergeCell ref="J3:J7"/>
    <mergeCell ref="K3:K7"/>
    <mergeCell ref="A3:A7"/>
    <mergeCell ref="B3:B7"/>
    <mergeCell ref="E1:H1"/>
    <mergeCell ref="C4:C5"/>
    <mergeCell ref="L4:L5"/>
    <mergeCell ref="J1:M1"/>
    <mergeCell ref="A1:D1"/>
    <mergeCell ref="A16:H16"/>
    <mergeCell ref="A17:D17"/>
    <mergeCell ref="E17:H17"/>
    <mergeCell ref="A9:D9"/>
    <mergeCell ref="E9:H9"/>
    <mergeCell ref="A11:A15"/>
    <mergeCell ref="B11:B15"/>
    <mergeCell ref="C12:C13"/>
    <mergeCell ref="A19:A23"/>
    <mergeCell ref="B19:B23"/>
    <mergeCell ref="C20:C21"/>
    <mergeCell ref="A24:H24"/>
    <mergeCell ref="A25:D25"/>
    <mergeCell ref="E25:H25"/>
    <mergeCell ref="A27:A31"/>
    <mergeCell ref="B27:B31"/>
    <mergeCell ref="C28:C29"/>
    <mergeCell ref="A32:H32"/>
    <mergeCell ref="A33:D33"/>
    <mergeCell ref="E33:H33"/>
    <mergeCell ref="A35:A39"/>
    <mergeCell ref="B35:B39"/>
    <mergeCell ref="C36:C37"/>
    <mergeCell ref="A40:H40"/>
    <mergeCell ref="A41:D41"/>
    <mergeCell ref="E41:H41"/>
    <mergeCell ref="A43:A47"/>
    <mergeCell ref="B43:B47"/>
    <mergeCell ref="C44:C45"/>
    <mergeCell ref="A48:H48"/>
    <mergeCell ref="A49:D49"/>
    <mergeCell ref="E49:H49"/>
    <mergeCell ref="A51:A55"/>
    <mergeCell ref="B51:B55"/>
    <mergeCell ref="C52:C53"/>
    <mergeCell ref="A56:H56"/>
    <mergeCell ref="J9:M9"/>
    <mergeCell ref="J19:J23"/>
    <mergeCell ref="K19:K23"/>
    <mergeCell ref="L20:L21"/>
    <mergeCell ref="J25:M25"/>
    <mergeCell ref="J35:J39"/>
    <mergeCell ref="K35:K39"/>
    <mergeCell ref="L36:L37"/>
    <mergeCell ref="J41:M41"/>
    <mergeCell ref="J51:J55"/>
    <mergeCell ref="K51:K55"/>
    <mergeCell ref="L52:L53"/>
    <mergeCell ref="N9:Q9"/>
    <mergeCell ref="J11:J15"/>
    <mergeCell ref="K11:K15"/>
    <mergeCell ref="L12:L13"/>
    <mergeCell ref="J17:M17"/>
    <mergeCell ref="N17:Q17"/>
    <mergeCell ref="N25:Q25"/>
    <mergeCell ref="J27:J31"/>
    <mergeCell ref="K27:K31"/>
    <mergeCell ref="L28:L29"/>
    <mergeCell ref="J33:M33"/>
    <mergeCell ref="N33:Q33"/>
    <mergeCell ref="N41:Q41"/>
    <mergeCell ref="J43:J47"/>
    <mergeCell ref="K43:K47"/>
    <mergeCell ref="L44:L45"/>
    <mergeCell ref="J49:M49"/>
    <mergeCell ref="N49:Q49"/>
  </mergeCells>
  <hyperlinks>
    <hyperlink ref="A58" r:id="rId1"/>
  </hyperlinks>
  <pageMargins left="0.7" right="0.7" top="0.75" bottom="0.75" header="0.3" footer="0.3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Microsoft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Corporate Edition</dc:creator>
  <cp:lastModifiedBy>Corporate Edition</cp:lastModifiedBy>
  <dcterms:created xsi:type="dcterms:W3CDTF">2014-03-22T15:06:18Z</dcterms:created>
  <dcterms:modified xsi:type="dcterms:W3CDTF">2014-03-22T19:53:58Z</dcterms:modified>
</cp:coreProperties>
</file>